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DMINI~1\AppData\Local\Temp\Tandan JSC\files\"/>
    </mc:Choice>
  </mc:AlternateContent>
  <xr:revisionPtr revIDLastSave="0" documentId="13_ncr:1_{5FCFFB99-9227-4495-87B2-826256F72EC0}" xr6:coauthVersionLast="47" xr6:coauthVersionMax="47" xr10:uidLastSave="{00000000-0000-0000-0000-000000000000}"/>
  <bookViews>
    <workbookView xWindow="-110" yWindow="-110" windowWidth="19420" windowHeight="10300" xr2:uid="{00000000-000D-0000-FFFF-FFFF00000000}"/>
  </bookViews>
  <sheets>
    <sheet name="CS NTM" sheetId="1" r:id="rId1"/>
  </sheets>
  <definedNames>
    <definedName name="_xlnm.Print_Titles" localSheetId="0">'CS NTM'!$4:$4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4" i="1" l="1"/>
  <c r="F23" i="1" l="1"/>
  <c r="F34" i="1"/>
  <c r="F19" i="1"/>
  <c r="F16" i="1"/>
  <c r="F30" i="1"/>
  <c r="F15" i="1"/>
  <c r="F7" i="1"/>
  <c r="F8" i="1"/>
  <c r="F10" i="1"/>
  <c r="F11" i="1"/>
  <c r="F6" i="1"/>
  <c r="F33" i="1"/>
  <c r="F27" i="1"/>
  <c r="F31" i="1"/>
  <c r="F32" i="1"/>
  <c r="F9" i="1" l="1"/>
  <c r="F5" i="1" s="1"/>
  <c r="F13" i="1" l="1"/>
  <c r="F29" i="1"/>
  <c r="F28" i="1" s="1"/>
  <c r="F25" i="1"/>
  <c r="F20" i="1" l="1"/>
  <c r="F12" i="1" s="1"/>
  <c r="F35" i="1" s="1"/>
</calcChain>
</file>

<file path=xl/sharedStrings.xml><?xml version="1.0" encoding="utf-8"?>
<sst xmlns="http://schemas.openxmlformats.org/spreadsheetml/2006/main" count="76" uniqueCount="61">
  <si>
    <t>PHỤ LỤC</t>
  </si>
  <si>
    <t>TT</t>
  </si>
  <si>
    <t>Hạng mục</t>
  </si>
  <si>
    <t>ĐVT</t>
  </si>
  <si>
    <t>I</t>
  </si>
  <si>
    <t>III</t>
  </si>
  <si>
    <t>m dài</t>
  </si>
  <si>
    <t>Hỗ trợ xi măng</t>
  </si>
  <si>
    <t>%</t>
  </si>
  <si>
    <t>II</t>
  </si>
  <si>
    <t>-</t>
  </si>
  <si>
    <t>Hỗ trợ phần mở rộng các tuyến đường GTNT để đạt từ 5m trở lên</t>
  </si>
  <si>
    <t>đồng/m dài</t>
  </si>
  <si>
    <t>thôn</t>
  </si>
  <si>
    <t>CÁC CHÍNH SÁCH KHÁC</t>
  </si>
  <si>
    <t xml:space="preserve">Hỗ trợ xây dựng hố xử lý nước thải hộ gia đình </t>
  </si>
  <si>
    <t>Công trình</t>
  </si>
  <si>
    <t>Hỗ trợ di dời cột điện</t>
  </si>
  <si>
    <t>Cột</t>
  </si>
  <si>
    <t>TỔNG CỘNG</t>
  </si>
  <si>
    <t>Làm mới đường giao thông nông thôn, giao thông nội đồng đạt hoặc vượt quy mô tối thiểu theo quy định của tỉnh (hỗ trợ không quá 3km)</t>
  </si>
  <si>
    <r>
      <t>m</t>
    </r>
    <r>
      <rPr>
        <vertAlign val="superscript"/>
        <sz val="12"/>
        <rFont val="Times New Roman"/>
        <family val="1"/>
      </rPr>
      <t>2</t>
    </r>
  </si>
  <si>
    <r>
      <t xml:space="preserve">Hỗ trợ xây dựng hố xử lý nước thải tập trung khu dân cư </t>
    </r>
    <r>
      <rPr>
        <i/>
        <sz val="12"/>
        <rFont val="Times New Roman"/>
        <family val="1"/>
      </rPr>
      <t>(vị trí, số lượng được sự thống nhất của BCĐ, BQL)</t>
    </r>
  </si>
  <si>
    <t>Rãnh thoát nước khu dân cư (hỗ trợ không quá 5km)</t>
  </si>
  <si>
    <t>Hỗ trợ xi măng (áp dụng tuyến rãnh làm mới hoàn toàn theo quy định của UBND tỉnh)</t>
  </si>
  <si>
    <r>
      <t xml:space="preserve">Hỗ trợ xây dựng bồn hoa các tuyến đường trục xã, trục thôn </t>
    </r>
    <r>
      <rPr>
        <i/>
        <sz val="12"/>
        <rFont val="Times New Roman"/>
        <family val="1"/>
      </rPr>
      <t>(xây ngoài phạm vi hành lang các tuyến đường):</t>
    </r>
    <r>
      <rPr>
        <sz val="12"/>
        <rFont val="Times New Roman"/>
        <family val="1"/>
      </rPr>
      <t xml:space="preserve"> Xây táp lô 2 lớp có da trát mặt ngoài</t>
    </r>
  </si>
  <si>
    <t xml:space="preserve">Hỗ trợ kinh phí phá dỡ cổng nhà (cổng đi kèm hàng rào để xây mới hàng rào thoáng). </t>
  </si>
  <si>
    <t>Cổng ốp gạch hoặc có sơn, ve, phào chỉ</t>
  </si>
  <si>
    <t>Cổng xây thô</t>
  </si>
  <si>
    <r>
      <t>Dự trù kinh phí</t>
    </r>
    <r>
      <rPr>
        <i/>
        <sz val="12"/>
        <rFont val="Times New Roman"/>
        <family val="1"/>
      </rPr>
      <t xml:space="preserve"> (nghìn đồng)</t>
    </r>
  </si>
  <si>
    <r>
      <t xml:space="preserve">Mức hỗ trợ </t>
    </r>
    <r>
      <rPr>
        <i/>
        <sz val="12"/>
        <rFont val="Times New Roman"/>
        <family val="1"/>
      </rPr>
      <t>(đồng)</t>
    </r>
  </si>
  <si>
    <t>Khối lượng dự kiến</t>
  </si>
  <si>
    <t>3km</t>
  </si>
  <si>
    <t>2km</t>
  </si>
  <si>
    <t>70 tấn</t>
  </si>
  <si>
    <t>5000m</t>
  </si>
  <si>
    <t>Hỗ trợ xây mới tường rào, khung thép hộp</t>
  </si>
  <si>
    <t xml:space="preserve">Hỗ trợ kinh phí phá tường rào cũ (hoặc tường nhà, tường công trình chăn nuôi) để xây mới tường rào, khung thép hộp </t>
  </si>
  <si>
    <t>Hỗ trợ đá đổ bê tông theo định mức 1m3 bê tông quy định</t>
  </si>
  <si>
    <t>2KDC</t>
  </si>
  <si>
    <t>4.1</t>
  </si>
  <si>
    <t>Hỗ trợ đá đổ bê tông rãnh thoát nước, có nắp đậy</t>
  </si>
  <si>
    <t>4.2</t>
  </si>
  <si>
    <r>
      <t xml:space="preserve">Hỗ trợ Khu dân cư NTM kiểu mẫu đạt chuẩn </t>
    </r>
    <r>
      <rPr>
        <i/>
        <sz val="12"/>
        <rFont val="Times New Roman"/>
        <family val="1"/>
      </rPr>
      <t>(yêu cầu sử dụng 50.000.000 đồng để làm điểm nhấn cho KDC)</t>
    </r>
  </si>
  <si>
    <t>đồng/hố</t>
  </si>
  <si>
    <r>
      <t>Hỗ trợ di dời công trình vệ sinh 1 ngăn, 2 ngăn và xây dựng mới công trình vệ sinh tự hoại theo thiết kế mẫu định hình đối với hộ nghèo, cận nghèo, gia đình thương binh, liệt sỹ, gia đình người tàn tật.</t>
    </r>
    <r>
      <rPr>
        <i/>
        <sz val="12"/>
        <rFont val="Times New Roman"/>
        <family val="1"/>
      </rPr>
      <t xml:space="preserve"> (Hỗ trợ theo danh sách nghiệm thu của huyện).</t>
    </r>
  </si>
  <si>
    <t>Hỗ trợ 100% đá đổ bê tông theo định mức 1m3 bê tông quy định</t>
  </si>
  <si>
    <t>đồng/km</t>
  </si>
  <si>
    <t>Hỗ trợ xây dựng rãnh thoát nước các tuyến đường ngõ xóm bằng bê tông có nắp đậy hoặc xây gạch có nắp đậy; đáy đổ bê tông dày tối thiểu 5cm, khẩu độ rãnh tối thiểu 30x30cm. (Hỗ trợ theo kết quả nghiệm thu thực tế).</t>
  </si>
  <si>
    <t>Hỗ trợ 100% kinh phí mua xi măng đổ bê tông phần mở rộng. Định mức cấp phối bê tông Mác 200. Kinh phí hỗ trợ theo kết quả nghiệm thu thực tế.</t>
  </si>
  <si>
    <t>Hỗ trợ 100% kinh phí mua xi măng đổ bê tông các tuyến đường ngõ xóm từ 3 hộ trở lên (với quy mô đường có chiều dài tối thiểu 30m, mặt đường đạt tối thiểu 3,5m). Định mức cấp phối bê tông Mác 200. Kinh phí hỗ trợ theo kết quả nghiệm thu thực tế.</t>
  </si>
  <si>
    <r>
      <t xml:space="preserve">Hỗ trợ làm đường giao thông nông thôn, giao thông nội đồng, rãnh thoát nước và kênh mương nội đồng. </t>
    </r>
    <r>
      <rPr>
        <i/>
        <sz val="12"/>
        <rFont val="Times New Roman"/>
        <family val="1"/>
      </rPr>
      <t>Lưu ý các tuyến đường, rãnh, kênh mương trước khi xây dựng phải đăng ký, báo cáo với UBND xã để kiểm tra hiện trạng, mặt bằng và thống nhất mới triển khai. Ban GT-XD xã lập hồ sơ thiết kế để tính toán khối lượng xi măng, đá đổ bê tông theo quy định.</t>
    </r>
  </si>
  <si>
    <r>
      <t>m</t>
    </r>
    <r>
      <rPr>
        <i/>
        <vertAlign val="superscript"/>
        <sz val="14"/>
        <color rgb="FFFF0000"/>
        <rFont val="Times New Roman"/>
        <family val="1"/>
      </rPr>
      <t>3</t>
    </r>
  </si>
  <si>
    <r>
      <rPr>
        <b/>
        <sz val="12"/>
        <rFont val="Times New Roman"/>
        <family val="1"/>
      </rPr>
      <t xml:space="preserve">Hỗ trợ xây dựng hàng rào thoáng suốt tuyến </t>
    </r>
    <r>
      <rPr>
        <i/>
        <sz val="12"/>
        <rFont val="Times New Roman"/>
        <family val="1"/>
      </rPr>
      <t>(Áp dụng với các tuyến đường giao thông có nền đường từ 5 m trở lên, các tuyến có đăng ký và thống nhất của BCĐ-BQL) theo quy chuẩn: Phần móng xây tối thiểu cao 0,3m, rộng 0,3m; Phần xây tường bằng gạch tập lô xây nghiêng cao 0,8m, gia kín 2 mặt tường bao; khung hàng rào thoáng cao 0,6m bằng thép hộp. Trước khi xây dựng phải báo cáo với UBND xã để kiểm tra thực tế, lập biên bản thống nhất.</t>
    </r>
  </si>
  <si>
    <t>UBND XÃ THUẦN THIỆN</t>
  </si>
  <si>
    <r>
      <t xml:space="preserve">Các chính sách hỗ trợ xây dựng Nông thôn mới, Khu dân cư NTM kiểu mẫu năm 2023
</t>
    </r>
    <r>
      <rPr>
        <i/>
        <sz val="12"/>
        <rFont val="Times New Roman"/>
        <family val="1"/>
      </rPr>
      <t>(Ban hành kèm theo Quyết định số     /QĐ-UBND ngày  06/6/2023 của UBND xã Thuần Thiện)</t>
    </r>
  </si>
  <si>
    <t>Hỗ trợ lắp đặt mới khung thép hộp trên tường rào cũ</t>
  </si>
  <si>
    <t>Đối với các tuyến theo quy định hỗ trợ của tỉnh (bám đường trục xã, trục thôn)</t>
  </si>
  <si>
    <t xml:space="preserve">Hỗ trợ xi măng </t>
  </si>
  <si>
    <t>Kênh mương nội đồng (hỗ trợ không quá 1km)</t>
  </si>
  <si>
    <t>Hỗ trợ đá 1x2 đổ bê tông theo định mức 1m3 bê tông quy định đối với các loại khẩu diện kênh khác nhau.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</si>
</sst>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4"/>
      <color theme="1"/>
      <name val="Times New Roman"/>
      <family val="2"/>
      <charset val="163"/>
    </font>
    <font>
      <b/>
      <sz val="12"/>
      <name val="Times New Roman"/>
      <family val="1"/>
    </font>
    <font>
      <sz val="12"/>
      <name val="Times New Roman"/>
      <family val="1"/>
    </font>
    <font>
      <i/>
      <sz val="12"/>
      <name val="Times New Roman"/>
      <family val="1"/>
    </font>
    <font>
      <b/>
      <vertAlign val="superscript"/>
      <sz val="12"/>
      <name val="Times New Roman"/>
      <family val="1"/>
    </font>
    <font>
      <vertAlign val="superscript"/>
      <sz val="12"/>
      <name val="Times New Roman"/>
      <family val="1"/>
    </font>
    <font>
      <sz val="12"/>
      <color rgb="FFFF0000"/>
      <name val="Times New Roman"/>
      <family val="1"/>
    </font>
    <font>
      <i/>
      <sz val="14"/>
      <color rgb="FFFF0000"/>
      <name val="Times New Roman"/>
      <family val="1"/>
    </font>
    <font>
      <i/>
      <vertAlign val="superscript"/>
      <sz val="14"/>
      <color rgb="FFFF0000"/>
      <name val="Times New Roman"/>
      <family val="1"/>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40">
    <xf numFmtId="0" fontId="0" fillId="0" borderId="0" xfId="0"/>
    <xf numFmtId="0" fontId="2" fillId="0" borderId="0" xfId="0" applyFont="1"/>
    <xf numFmtId="0" fontId="1"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1" fillId="0" borderId="1" xfId="0" applyFont="1" applyBorder="1"/>
    <xf numFmtId="0" fontId="1" fillId="0" borderId="0" xfId="0" applyFont="1"/>
    <xf numFmtId="3" fontId="2" fillId="0" borderId="0" xfId="0" applyNumberFormat="1" applyFont="1"/>
    <xf numFmtId="0" fontId="2" fillId="2" borderId="0" xfId="0" applyFont="1" applyFill="1"/>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0" xfId="0" applyFont="1"/>
    <xf numFmtId="0" fontId="3" fillId="2" borderId="0" xfId="0" applyFont="1" applyFill="1"/>
    <xf numFmtId="0" fontId="1" fillId="0" borderId="2" xfId="0" applyFont="1" applyBorder="1" applyAlignment="1">
      <alignment horizontal="center" vertical="center"/>
    </xf>
    <xf numFmtId="0" fontId="1" fillId="0" borderId="2" xfId="0" applyFont="1" applyBorder="1" applyAlignment="1">
      <alignment vertical="center" wrapText="1"/>
    </xf>
    <xf numFmtId="3" fontId="2" fillId="0" borderId="1"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1" fillId="0" borderId="2"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0" xfId="0" applyFont="1" applyFill="1"/>
    <xf numFmtId="3" fontId="1" fillId="2" borderId="1" xfId="0" applyNumberFormat="1" applyFont="1" applyFill="1" applyBorder="1" applyAlignment="1">
      <alignment horizontal="center" vertical="center" wrapText="1"/>
    </xf>
    <xf numFmtId="0" fontId="6" fillId="0" borderId="0" xfId="0" applyFont="1"/>
    <xf numFmtId="0" fontId="1" fillId="0" borderId="0" xfId="0" applyFont="1" applyAlignment="1">
      <alignment vertical="center" wrapText="1"/>
    </xf>
    <xf numFmtId="0" fontId="1" fillId="0" borderId="0" xfId="0" applyFont="1" applyAlignment="1">
      <alignment vertical="center"/>
    </xf>
    <xf numFmtId="0" fontId="7"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0" xfId="0" applyFont="1" applyFill="1" applyAlignment="1">
      <alignment horizontal="center" wrapText="1"/>
    </xf>
    <xf numFmtId="0" fontId="1" fillId="0" borderId="0" xfId="0" applyFont="1" applyAlignment="1">
      <alignment horizontal="center" vertical="center" wrapText="1"/>
    </xf>
    <xf numFmtId="0" fontId="1" fillId="0" borderId="0" xfId="0" applyFont="1" applyAlignment="1">
      <alignment horizontal="center" vertical="center"/>
    </xf>
  </cellXfs>
  <cellStyles count="1">
    <cellStyle name="Bình thường"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topLeftCell="A31" workbookViewId="0">
      <selection activeCell="B31" sqref="B31"/>
    </sheetView>
  </sheetViews>
  <sheetFormatPr defaultColWidth="9.140625" defaultRowHeight="15.5" x14ac:dyDescent="0.35"/>
  <cols>
    <col min="1" max="1" width="4.35546875" style="1" customWidth="1"/>
    <col min="2" max="2" width="42.85546875" style="1" customWidth="1"/>
    <col min="3" max="3" width="9.140625" style="1" customWidth="1"/>
    <col min="4" max="4" width="13.5703125" style="11" customWidth="1"/>
    <col min="5" max="5" width="7.640625" style="11" hidden="1" customWidth="1"/>
    <col min="6" max="6" width="11.5703125" style="11" hidden="1" customWidth="1"/>
    <col min="7" max="16384" width="9.140625" style="1"/>
  </cols>
  <sheetData>
    <row r="1" spans="1:12" x14ac:dyDescent="0.35">
      <c r="A1" s="39" t="s">
        <v>0</v>
      </c>
      <c r="B1" s="39"/>
      <c r="C1" s="39"/>
      <c r="D1" s="39"/>
      <c r="E1" s="34"/>
      <c r="F1" s="34"/>
    </row>
    <row r="2" spans="1:12" ht="32.5" customHeight="1" x14ac:dyDescent="0.35">
      <c r="A2" s="38" t="s">
        <v>55</v>
      </c>
      <c r="B2" s="38"/>
      <c r="C2" s="38"/>
      <c r="D2" s="38"/>
      <c r="E2" s="33"/>
      <c r="F2" s="33"/>
    </row>
    <row r="3" spans="1:12" ht="15.65" customHeight="1" x14ac:dyDescent="0.35">
      <c r="A3" s="36"/>
      <c r="B3" s="36"/>
      <c r="C3" s="36"/>
      <c r="D3" s="36"/>
      <c r="E3" s="36"/>
      <c r="F3" s="36"/>
    </row>
    <row r="4" spans="1:12" ht="49" customHeight="1" x14ac:dyDescent="0.35">
      <c r="A4" s="2" t="s">
        <v>1</v>
      </c>
      <c r="B4" s="2" t="s">
        <v>2</v>
      </c>
      <c r="C4" s="2" t="s">
        <v>3</v>
      </c>
      <c r="D4" s="3" t="s">
        <v>30</v>
      </c>
      <c r="E4" s="3" t="s">
        <v>31</v>
      </c>
      <c r="F4" s="3" t="s">
        <v>29</v>
      </c>
      <c r="H4" s="37"/>
      <c r="I4" s="37"/>
      <c r="J4" s="12"/>
      <c r="K4" s="12"/>
    </row>
    <row r="5" spans="1:12" ht="125.15" customHeight="1" x14ac:dyDescent="0.35">
      <c r="A5" s="4" t="s">
        <v>4</v>
      </c>
      <c r="B5" s="7" t="s">
        <v>53</v>
      </c>
      <c r="C5" s="22"/>
      <c r="D5" s="3"/>
      <c r="E5" s="3"/>
      <c r="F5" s="3">
        <f>F6+F7+F8+F9</f>
        <v>545000</v>
      </c>
      <c r="L5" s="32"/>
    </row>
    <row r="6" spans="1:12" x14ac:dyDescent="0.35">
      <c r="A6" s="6">
        <v>1</v>
      </c>
      <c r="B6" s="7" t="s">
        <v>36</v>
      </c>
      <c r="C6" s="23" t="s">
        <v>6</v>
      </c>
      <c r="D6" s="19">
        <v>150000</v>
      </c>
      <c r="E6" s="19">
        <v>1500</v>
      </c>
      <c r="F6" s="19">
        <f>D6*E6/1000</f>
        <v>225000</v>
      </c>
      <c r="L6" s="32"/>
    </row>
    <row r="7" spans="1:12" ht="22" customHeight="1" x14ac:dyDescent="0.35">
      <c r="A7" s="6">
        <v>2</v>
      </c>
      <c r="B7" s="7" t="s">
        <v>56</v>
      </c>
      <c r="C7" s="23" t="s">
        <v>6</v>
      </c>
      <c r="D7" s="19">
        <v>100000</v>
      </c>
      <c r="E7" s="19">
        <v>1000</v>
      </c>
      <c r="F7" s="19">
        <f t="shared" ref="F7:F11" si="0">D7*E7/1000</f>
        <v>100000</v>
      </c>
    </row>
    <row r="8" spans="1:12" ht="36.65" customHeight="1" x14ac:dyDescent="0.35">
      <c r="A8" s="6">
        <v>3</v>
      </c>
      <c r="B8" s="7" t="s">
        <v>37</v>
      </c>
      <c r="C8" s="23" t="s">
        <v>21</v>
      </c>
      <c r="D8" s="19">
        <v>80000</v>
      </c>
      <c r="E8" s="19">
        <v>1500</v>
      </c>
      <c r="F8" s="19">
        <f t="shared" si="0"/>
        <v>120000</v>
      </c>
    </row>
    <row r="9" spans="1:12" ht="38.5" customHeight="1" x14ac:dyDescent="0.35">
      <c r="A9" s="6">
        <v>4</v>
      </c>
      <c r="B9" s="7" t="s">
        <v>26</v>
      </c>
      <c r="C9" s="23"/>
      <c r="D9" s="19"/>
      <c r="E9" s="19"/>
      <c r="F9" s="19">
        <f>F10+F11</f>
        <v>100000</v>
      </c>
    </row>
    <row r="10" spans="1:12" s="15" customFormat="1" ht="20" x14ac:dyDescent="0.35">
      <c r="A10" s="13"/>
      <c r="B10" s="14" t="s">
        <v>27</v>
      </c>
      <c r="C10" s="35" t="s">
        <v>52</v>
      </c>
      <c r="D10" s="21">
        <v>3000000</v>
      </c>
      <c r="E10" s="21">
        <v>20</v>
      </c>
      <c r="F10" s="21">
        <f t="shared" si="0"/>
        <v>60000</v>
      </c>
    </row>
    <row r="11" spans="1:12" s="15" customFormat="1" ht="20" x14ac:dyDescent="0.35">
      <c r="A11" s="13"/>
      <c r="B11" s="14" t="s">
        <v>28</v>
      </c>
      <c r="C11" s="35" t="s">
        <v>52</v>
      </c>
      <c r="D11" s="21">
        <v>2000000</v>
      </c>
      <c r="E11" s="21">
        <v>20</v>
      </c>
      <c r="F11" s="21">
        <f t="shared" si="0"/>
        <v>40000</v>
      </c>
    </row>
    <row r="12" spans="1:12" ht="115.5" customHeight="1" x14ac:dyDescent="0.35">
      <c r="A12" s="17" t="s">
        <v>9</v>
      </c>
      <c r="B12" s="18" t="s">
        <v>51</v>
      </c>
      <c r="C12" s="24"/>
      <c r="D12" s="20"/>
      <c r="E12" s="20"/>
      <c r="F12" s="25">
        <f>F13+F16+F19+F20+F25</f>
        <v>187500</v>
      </c>
    </row>
    <row r="13" spans="1:12" ht="48" customHeight="1" x14ac:dyDescent="0.35">
      <c r="A13" s="6">
        <v>1</v>
      </c>
      <c r="B13" s="7" t="s">
        <v>20</v>
      </c>
      <c r="C13" s="23"/>
      <c r="D13" s="19"/>
      <c r="E13" s="19"/>
      <c r="F13" s="19">
        <f>F14+F15</f>
        <v>0</v>
      </c>
    </row>
    <row r="14" spans="1:12" s="15" customFormat="1" ht="21.65" customHeight="1" x14ac:dyDescent="0.35">
      <c r="A14" s="6" t="s">
        <v>10</v>
      </c>
      <c r="B14" s="14" t="s">
        <v>7</v>
      </c>
      <c r="C14" s="26" t="s">
        <v>8</v>
      </c>
      <c r="D14" s="21">
        <v>100</v>
      </c>
      <c r="E14" s="21"/>
      <c r="F14" s="21"/>
    </row>
    <row r="15" spans="1:12" s="15" customFormat="1" ht="25" customHeight="1" x14ac:dyDescent="0.35">
      <c r="A15" s="27" t="s">
        <v>10</v>
      </c>
      <c r="B15" s="14" t="s">
        <v>38</v>
      </c>
      <c r="C15" s="26" t="s">
        <v>8</v>
      </c>
      <c r="D15" s="21">
        <v>100</v>
      </c>
      <c r="E15" s="21" t="s">
        <v>32</v>
      </c>
      <c r="F15" s="21">
        <f>3*250000*G15/1000</f>
        <v>0</v>
      </c>
      <c r="G15" s="16"/>
    </row>
    <row r="16" spans="1:12" ht="31" x14ac:dyDescent="0.35">
      <c r="A16" s="6">
        <v>2</v>
      </c>
      <c r="B16" s="7" t="s">
        <v>11</v>
      </c>
      <c r="C16" s="23"/>
      <c r="D16" s="19"/>
      <c r="E16" s="19"/>
      <c r="F16" s="19">
        <f>F17+F18</f>
        <v>0</v>
      </c>
    </row>
    <row r="17" spans="1:7" ht="54" customHeight="1" x14ac:dyDescent="0.35">
      <c r="A17" s="6" t="s">
        <v>10</v>
      </c>
      <c r="B17" s="14" t="s">
        <v>49</v>
      </c>
      <c r="C17" s="23"/>
      <c r="D17" s="19"/>
      <c r="E17" s="19"/>
      <c r="F17" s="19"/>
    </row>
    <row r="18" spans="1:7" s="30" customFormat="1" ht="31" x14ac:dyDescent="0.35">
      <c r="A18" s="27" t="s">
        <v>10</v>
      </c>
      <c r="B18" s="14" t="s">
        <v>46</v>
      </c>
      <c r="C18" s="28"/>
      <c r="D18" s="29"/>
      <c r="E18" s="29"/>
      <c r="F18" s="29"/>
    </row>
    <row r="19" spans="1:7" ht="86.15" customHeight="1" x14ac:dyDescent="0.35">
      <c r="A19" s="6">
        <v>3</v>
      </c>
      <c r="B19" s="7" t="s">
        <v>50</v>
      </c>
      <c r="C19" s="26"/>
      <c r="D19" s="21"/>
      <c r="E19" s="19" t="s">
        <v>34</v>
      </c>
      <c r="F19" s="19">
        <f>70*1250000/1000</f>
        <v>87500</v>
      </c>
    </row>
    <row r="20" spans="1:7" ht="24.65" customHeight="1" x14ac:dyDescent="0.35">
      <c r="A20" s="6">
        <v>4</v>
      </c>
      <c r="B20" s="7" t="s">
        <v>23</v>
      </c>
      <c r="C20" s="23"/>
      <c r="D20" s="19"/>
      <c r="E20" s="19"/>
      <c r="F20" s="19">
        <f>SUM(F21:F24)</f>
        <v>100000</v>
      </c>
    </row>
    <row r="21" spans="1:7" ht="31" x14ac:dyDescent="0.35">
      <c r="A21" s="6" t="s">
        <v>40</v>
      </c>
      <c r="B21" s="7" t="s">
        <v>57</v>
      </c>
      <c r="C21" s="23"/>
      <c r="D21" s="19"/>
      <c r="E21" s="19"/>
      <c r="F21" s="19"/>
    </row>
    <row r="22" spans="1:7" s="15" customFormat="1" ht="35.15" customHeight="1" x14ac:dyDescent="0.35">
      <c r="A22" s="13" t="s">
        <v>10</v>
      </c>
      <c r="B22" s="14" t="s">
        <v>24</v>
      </c>
      <c r="C22" s="26" t="s">
        <v>8</v>
      </c>
      <c r="D22" s="21">
        <v>100</v>
      </c>
      <c r="E22" s="21"/>
      <c r="F22" s="21"/>
    </row>
    <row r="23" spans="1:7" s="15" customFormat="1" ht="24.65" customHeight="1" x14ac:dyDescent="0.35">
      <c r="A23" s="13" t="s">
        <v>10</v>
      </c>
      <c r="B23" s="14" t="s">
        <v>41</v>
      </c>
      <c r="C23" s="26" t="s">
        <v>8</v>
      </c>
      <c r="D23" s="21">
        <v>100</v>
      </c>
      <c r="E23" s="21">
        <v>2</v>
      </c>
      <c r="F23" s="21">
        <f>2*G23*250000/1000</f>
        <v>0</v>
      </c>
      <c r="G23" s="30"/>
    </row>
    <row r="24" spans="1:7" ht="62" x14ac:dyDescent="0.35">
      <c r="A24" s="6" t="s">
        <v>42</v>
      </c>
      <c r="B24" s="7" t="s">
        <v>48</v>
      </c>
      <c r="C24" s="26" t="s">
        <v>47</v>
      </c>
      <c r="D24" s="21">
        <v>50000000</v>
      </c>
      <c r="E24" s="21" t="s">
        <v>33</v>
      </c>
      <c r="F24" s="21">
        <f>2*D24/1000</f>
        <v>100000</v>
      </c>
      <c r="G24" s="30"/>
    </row>
    <row r="25" spans="1:7" x14ac:dyDescent="0.35">
      <c r="A25" s="6">
        <v>5</v>
      </c>
      <c r="B25" s="7" t="s">
        <v>59</v>
      </c>
      <c r="C25" s="23"/>
      <c r="D25" s="19"/>
      <c r="E25" s="19"/>
      <c r="F25" s="19">
        <f>F26+F27</f>
        <v>0</v>
      </c>
    </row>
    <row r="26" spans="1:7" s="15" customFormat="1" x14ac:dyDescent="0.35">
      <c r="A26" s="6" t="s">
        <v>10</v>
      </c>
      <c r="B26" s="14" t="s">
        <v>58</v>
      </c>
      <c r="C26" s="26" t="s">
        <v>8</v>
      </c>
      <c r="D26" s="21">
        <v>100</v>
      </c>
      <c r="E26" s="21"/>
      <c r="F26" s="21"/>
    </row>
    <row r="27" spans="1:7" s="15" customFormat="1" ht="31" x14ac:dyDescent="0.35">
      <c r="A27" s="27" t="s">
        <v>10</v>
      </c>
      <c r="B27" s="14" t="s">
        <v>60</v>
      </c>
      <c r="C27" s="26" t="s">
        <v>8</v>
      </c>
      <c r="D27" s="21">
        <v>100</v>
      </c>
      <c r="E27" s="21"/>
      <c r="F27" s="21">
        <f>1*G27*250000/1000</f>
        <v>0</v>
      </c>
    </row>
    <row r="28" spans="1:7" ht="19.5" customHeight="1" x14ac:dyDescent="0.35">
      <c r="A28" s="4" t="s">
        <v>5</v>
      </c>
      <c r="B28" s="5" t="s">
        <v>14</v>
      </c>
      <c r="C28" s="23"/>
      <c r="D28" s="19"/>
      <c r="E28" s="19"/>
      <c r="F28" s="3">
        <f>SUM(F29:F34)</f>
        <v>465000</v>
      </c>
    </row>
    <row r="29" spans="1:7" ht="25.5" customHeight="1" x14ac:dyDescent="0.35">
      <c r="A29" s="6">
        <v>1</v>
      </c>
      <c r="B29" s="8" t="s">
        <v>15</v>
      </c>
      <c r="C29" s="23" t="s">
        <v>44</v>
      </c>
      <c r="D29" s="19">
        <v>400000</v>
      </c>
      <c r="E29" s="19">
        <v>200</v>
      </c>
      <c r="F29" s="19">
        <f>200*D29/1000</f>
        <v>80000</v>
      </c>
    </row>
    <row r="30" spans="1:7" ht="39" customHeight="1" x14ac:dyDescent="0.35">
      <c r="A30" s="6">
        <v>2</v>
      </c>
      <c r="B30" s="8" t="s">
        <v>22</v>
      </c>
      <c r="C30" s="23" t="s">
        <v>44</v>
      </c>
      <c r="D30" s="19">
        <v>2000000</v>
      </c>
      <c r="E30" s="19">
        <v>10</v>
      </c>
      <c r="F30" s="19">
        <f>10*D30/1000</f>
        <v>20000</v>
      </c>
    </row>
    <row r="31" spans="1:7" ht="83.5" customHeight="1" x14ac:dyDescent="0.35">
      <c r="A31" s="6">
        <v>3</v>
      </c>
      <c r="B31" s="8" t="s">
        <v>45</v>
      </c>
      <c r="C31" s="23" t="s">
        <v>16</v>
      </c>
      <c r="D31" s="19">
        <v>1000000</v>
      </c>
      <c r="E31" s="19">
        <v>40</v>
      </c>
      <c r="F31" s="19">
        <f>40*D31/1000</f>
        <v>40000</v>
      </c>
    </row>
    <row r="32" spans="1:7" ht="20.149999999999999" customHeight="1" x14ac:dyDescent="0.35">
      <c r="A32" s="6">
        <v>4</v>
      </c>
      <c r="B32" s="8" t="s">
        <v>17</v>
      </c>
      <c r="C32" s="23" t="s">
        <v>18</v>
      </c>
      <c r="D32" s="19">
        <v>500000</v>
      </c>
      <c r="E32" s="19">
        <v>50</v>
      </c>
      <c r="F32" s="19">
        <f>50*D32/1000</f>
        <v>25000</v>
      </c>
    </row>
    <row r="33" spans="1:6" ht="46" customHeight="1" x14ac:dyDescent="0.35">
      <c r="A33" s="6">
        <v>5</v>
      </c>
      <c r="B33" s="7" t="s">
        <v>25</v>
      </c>
      <c r="C33" s="23" t="s">
        <v>12</v>
      </c>
      <c r="D33" s="19">
        <v>20000</v>
      </c>
      <c r="E33" s="19" t="s">
        <v>35</v>
      </c>
      <c r="F33" s="19">
        <f>5000*D33/1000</f>
        <v>100000</v>
      </c>
    </row>
    <row r="34" spans="1:6" ht="31" x14ac:dyDescent="0.35">
      <c r="A34" s="6">
        <v>6</v>
      </c>
      <c r="B34" s="7" t="s">
        <v>43</v>
      </c>
      <c r="C34" s="23" t="s">
        <v>13</v>
      </c>
      <c r="D34" s="19">
        <v>100000000</v>
      </c>
      <c r="E34" s="19" t="s">
        <v>39</v>
      </c>
      <c r="F34" s="19">
        <f>2*100000</f>
        <v>200000</v>
      </c>
    </row>
    <row r="35" spans="1:6" s="10" customFormat="1" ht="15" x14ac:dyDescent="0.3">
      <c r="A35" s="9"/>
      <c r="B35" s="4" t="s">
        <v>19</v>
      </c>
      <c r="C35" s="2"/>
      <c r="D35" s="3"/>
      <c r="E35" s="3"/>
      <c r="F35" s="31">
        <f>F5+F12+F28</f>
        <v>1197500</v>
      </c>
    </row>
    <row r="37" spans="1:6" x14ac:dyDescent="0.35">
      <c r="C37" s="39" t="s">
        <v>54</v>
      </c>
      <c r="D37" s="39"/>
    </row>
  </sheetData>
  <mergeCells count="5">
    <mergeCell ref="A3:F3"/>
    <mergeCell ref="H4:I4"/>
    <mergeCell ref="A2:D2"/>
    <mergeCell ref="A1:D1"/>
    <mergeCell ref="C37:D37"/>
  </mergeCells>
  <pageMargins left="0.85" right="0.43307086614173229" top="0.73" bottom="0.62992125984251968" header="0.71" footer="0.6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1</vt:i4>
      </vt:variant>
    </vt:vector>
  </HeadingPairs>
  <TitlesOfParts>
    <vt:vector size="2" baseType="lpstr">
      <vt:lpstr>CS NTM</vt:lpstr>
      <vt:lpstr>'CS NTM'!Print_Titles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11</dc:creator>
  <cp:lastModifiedBy>Windows 11</cp:lastModifiedBy>
  <cp:lastPrinted>2023-06-05T03:04:25Z</cp:lastPrinted>
  <dcterms:created xsi:type="dcterms:W3CDTF">2022-03-23T03:13:52Z</dcterms:created>
  <dcterms:modified xsi:type="dcterms:W3CDTF">2023-06-06T08:44:11Z</dcterms:modified>
</cp:coreProperties>
</file>